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hallmarkgroup.sharepoint.com/Shared Documents/OAD/Alexandra Gate/2025/"/>
    </mc:Choice>
  </mc:AlternateContent>
  <xr:revisionPtr revIDLastSave="5" documentId="8_{F78EF85D-31A8-4FD3-9216-936F062F6D8A}" xr6:coauthVersionLast="47" xr6:coauthVersionMax="47" xr10:uidLastSave="{D3FEFB54-4AD8-4C3C-AD2D-5AE3B52AD0D2}"/>
  <bookViews>
    <workbookView xWindow="13140" yWindow="75" windowWidth="25230" windowHeight="208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1" l="1"/>
  <c r="C77" i="1"/>
  <c r="C78" i="1" s="1"/>
  <c r="C76" i="1"/>
  <c r="C68" i="1"/>
  <c r="C69" i="1"/>
  <c r="C70" i="1"/>
  <c r="C36" i="1"/>
  <c r="C37" i="1"/>
  <c r="C38" i="1"/>
  <c r="C39" i="1"/>
  <c r="C40" i="1"/>
  <c r="C41" i="1"/>
  <c r="C42" i="1"/>
  <c r="C43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4" i="1"/>
  <c r="C65" i="1"/>
  <c r="C66" i="1"/>
  <c r="C35" i="1"/>
  <c r="C28" i="1"/>
  <c r="C29" i="1"/>
  <c r="C30" i="1"/>
  <c r="C31" i="1"/>
  <c r="C27" i="1"/>
  <c r="C17" i="1"/>
  <c r="C18" i="1"/>
  <c r="C19" i="1"/>
  <c r="C20" i="1"/>
  <c r="C21" i="1"/>
  <c r="C22" i="1"/>
  <c r="C23" i="1"/>
  <c r="C24" i="1"/>
  <c r="C16" i="1"/>
  <c r="C15" i="1"/>
  <c r="C14" i="1"/>
  <c r="C13" i="1"/>
  <c r="C12" i="1"/>
  <c r="C11" i="1"/>
  <c r="C10" i="1"/>
  <c r="C9" i="1"/>
  <c r="C8" i="1"/>
  <c r="C7" i="1"/>
  <c r="B77" i="1"/>
  <c r="B78" i="1" s="1"/>
  <c r="B71" i="1"/>
  <c r="B32" i="1"/>
  <c r="B25" i="1"/>
  <c r="C71" i="1" l="1"/>
  <c r="C25" i="1"/>
  <c r="B33" i="1"/>
  <c r="B72" i="1" l="1"/>
  <c r="B79" i="1" s="1"/>
  <c r="C32" i="1"/>
  <c r="C33" i="1" s="1"/>
  <c r="C72" i="1" s="1"/>
  <c r="C79" i="1" s="1"/>
</calcChain>
</file>

<file path=xl/sharedStrings.xml><?xml version="1.0" encoding="utf-8"?>
<sst xmlns="http://schemas.openxmlformats.org/spreadsheetml/2006/main" count="85" uniqueCount="85">
  <si>
    <t>Profit and Loss</t>
  </si>
  <si>
    <t>Alexandra Gate Business Centre Ltd</t>
  </si>
  <si>
    <t>July, 2024-June, 2025</t>
  </si>
  <si>
    <t>Income</t>
  </si>
  <si>
    <t>Car Park Charges</t>
  </si>
  <si>
    <t>Catering - VAT Applicable</t>
  </si>
  <si>
    <t>Courier Recharges</t>
  </si>
  <si>
    <t>Energy Contribution</t>
  </si>
  <si>
    <t>_EXISTING_Sales</t>
  </si>
  <si>
    <t>Internet Charges</t>
  </si>
  <si>
    <t>IT &amp; Extras</t>
  </si>
  <si>
    <t>Licence Fees</t>
  </si>
  <si>
    <t>Meeting Room Hire</t>
  </si>
  <si>
    <t>Miscellaneous Income</t>
  </si>
  <si>
    <t>Misc Items</t>
  </si>
  <si>
    <t>Postage</t>
  </si>
  <si>
    <t>Reception Services</t>
  </si>
  <si>
    <t>Rent Income</t>
  </si>
  <si>
    <t>Room Clean</t>
  </si>
  <si>
    <t>Stationery Recharges</t>
  </si>
  <si>
    <t>Telephone Costs</t>
  </si>
  <si>
    <t>Virtual Office Fees</t>
  </si>
  <si>
    <t>Total for Income</t>
  </si>
  <si>
    <t>Cost of Sales</t>
  </si>
  <si>
    <t>Client Recharges</t>
  </si>
  <si>
    <t>Franking Machine Top Up</t>
  </si>
  <si>
    <t>Internet Cost</t>
  </si>
  <si>
    <t>Photocopier Charges</t>
  </si>
  <si>
    <t>Telephone and Fax</t>
  </si>
  <si>
    <t>Total for Cost of Sales</t>
  </si>
  <si>
    <t>Gross Profit</t>
  </si>
  <si>
    <t>Expenses</t>
  </si>
  <si>
    <t>Accountancy Fees</t>
  </si>
  <si>
    <t>Advertising</t>
  </si>
  <si>
    <t>Air Con Maintenance</t>
  </si>
  <si>
    <t>Alarm Maintenance/Fire Alarm Maint/Extinguishers</t>
  </si>
  <si>
    <t>Bad Debt Write Off</t>
  </si>
  <si>
    <t>Bank Charges</t>
  </si>
  <si>
    <t>Cleaning</t>
  </si>
  <si>
    <t>Cleaning supplies</t>
  </si>
  <si>
    <t>Computers &amp; Software</t>
  </si>
  <si>
    <t>Consultancy Fees</t>
  </si>
  <si>
    <t>Consumables</t>
  </si>
  <si>
    <t>Donations - General</t>
  </si>
  <si>
    <t>DO NOT USE - Internet Charges</t>
  </si>
  <si>
    <t>Electricity</t>
  </si>
  <si>
    <t>Franking Machine Lease</t>
  </si>
  <si>
    <t>Gas</t>
  </si>
  <si>
    <t>General Rates</t>
  </si>
  <si>
    <t>Gifts and Samples</t>
  </si>
  <si>
    <t>Ground Maintenance</t>
  </si>
  <si>
    <t>Hygiene Services</t>
  </si>
  <si>
    <t>Insurance</t>
  </si>
  <si>
    <t>Lift Maintenance - Annual</t>
  </si>
  <si>
    <t>Loan Interest Paid</t>
  </si>
  <si>
    <t>Network Maintenance &amp; Hardware Support</t>
  </si>
  <si>
    <t>Office Stationery</t>
  </si>
  <si>
    <t>Postage and Carriage</t>
  </si>
  <si>
    <t>Purchases</t>
  </si>
  <si>
    <t>Refuse &amp; Recycling Collections</t>
  </si>
  <si>
    <t>Rent</t>
  </si>
  <si>
    <t>Repairs and Renewals</t>
  </si>
  <si>
    <t>Security Services</t>
  </si>
  <si>
    <t>Staff Entertainment</t>
  </si>
  <si>
    <t>Staff Salaries</t>
  </si>
  <si>
    <t>Subscriptions</t>
  </si>
  <si>
    <t>Sundry Expenses</t>
  </si>
  <si>
    <t>Water Rates</t>
  </si>
  <si>
    <t>Total for Expenses</t>
  </si>
  <si>
    <t>Net Operating Income</t>
  </si>
  <si>
    <t>Other Income</t>
  </si>
  <si>
    <t>Other Expenses</t>
  </si>
  <si>
    <t>Depreciation Charge</t>
  </si>
  <si>
    <t>Miscellaneous Expenses</t>
  </si>
  <si>
    <t>Total for Other Expenses</t>
  </si>
  <si>
    <t>Net Other Income</t>
  </si>
  <si>
    <t>Net Income</t>
  </si>
  <si>
    <t>Distribution account</t>
  </si>
  <si>
    <t>Accrual Basis Monday, July 28, 2025 10:34 AM GMTZ</t>
  </si>
  <si>
    <t>12m</t>
  </si>
  <si>
    <t>Once the business centre is not structured as part of a charity owned group, professional fees should be significantly lower</t>
  </si>
  <si>
    <t>Once the business centre is not structured as part of a charity owned group, there will be no need for intra-group rent</t>
  </si>
  <si>
    <t>Not a cash cost</t>
  </si>
  <si>
    <t>12m on ongoing basis</t>
  </si>
  <si>
    <t>A purchaser will likley have their own staff that may reduce, or eliminate, the current staff cost. To be prudent it is assumed that 50% of the staff cost will remain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</si>
</sst>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.0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20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1" xfId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164" fontId="3" fillId="0" borderId="2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wrapText="1"/>
    </xf>
    <xf numFmtId="4" fontId="8" fillId="0" borderId="0" xfId="0" applyNumberFormat="1" applyFont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9" fillId="0" borderId="3" xfId="0" applyNumberFormat="1" applyFont="1" applyBorder="1" applyAlignment="1">
      <alignment vertical="center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D83"/>
  <sheetViews>
    <sheetView tabSelected="1" topLeftCell="A23" workbookViewId="0">
      <selection activeCell="D68" sqref="D68"/>
    </sheetView>
  </sheetViews>
  <sheetFormatPr defaultColWidth="11.25" defaultRowHeight="15.75" outlineLevelRow="1" x14ac:dyDescent="0.25"/>
  <cols>
    <col min="1" max="1" width="41.875" style="9" customWidth="1"/>
    <col min="2" max="2" width="8.375" style="9" bestFit="1" customWidth="1"/>
    <col min="3" max="3" width="9.875" style="14" bestFit="1" customWidth="1"/>
  </cols>
  <sheetData>
    <row r="1" spans="1:3" x14ac:dyDescent="0.25">
      <c r="A1" s="5" t="s">
        <v>0</v>
      </c>
      <c r="B1" s="4"/>
    </row>
    <row r="2" spans="1:3" x14ac:dyDescent="0.25">
      <c r="A2" s="3" t="s">
        <v>1</v>
      </c>
      <c r="B2" s="4"/>
    </row>
    <row r="3" spans="1:3" x14ac:dyDescent="0.25">
      <c r="A3" s="2" t="s">
        <v>2</v>
      </c>
      <c r="B3" s="4"/>
    </row>
    <row r="5" spans="1:3" ht="47.25" x14ac:dyDescent="0.25">
      <c r="A5" s="10" t="s">
        <v>77</v>
      </c>
      <c r="B5" s="10" t="s">
        <v>79</v>
      </c>
      <c r="C5" s="15" t="s">
        <v>83</v>
      </c>
    </row>
    <row r="6" spans="1:3" x14ac:dyDescent="0.25">
      <c r="A6" s="6" t="s">
        <v>3</v>
      </c>
    </row>
    <row r="7" spans="1:3" outlineLevel="1" x14ac:dyDescent="0.25">
      <c r="A7" s="7" t="s">
        <v>4</v>
      </c>
      <c r="B7" s="11">
        <v>720</v>
      </c>
      <c r="C7" s="16">
        <f>B7</f>
        <v>720</v>
      </c>
    </row>
    <row r="8" spans="1:3" outlineLevel="1" x14ac:dyDescent="0.25">
      <c r="A8" s="7" t="s">
        <v>5</v>
      </c>
      <c r="B8" s="11">
        <v>783.5</v>
      </c>
      <c r="C8" s="16">
        <f t="shared" ref="C8:C24" si="0">B8</f>
        <v>783.5</v>
      </c>
    </row>
    <row r="9" spans="1:3" outlineLevel="1" x14ac:dyDescent="0.25">
      <c r="A9" s="7" t="s">
        <v>6</v>
      </c>
      <c r="B9" s="11">
        <v>1455.49</v>
      </c>
      <c r="C9" s="16">
        <f t="shared" si="0"/>
        <v>1455.49</v>
      </c>
    </row>
    <row r="10" spans="1:3" outlineLevel="1" x14ac:dyDescent="0.25">
      <c r="A10" s="7" t="s">
        <v>7</v>
      </c>
      <c r="B10" s="11">
        <v>7328</v>
      </c>
      <c r="C10" s="16">
        <f t="shared" si="0"/>
        <v>7328</v>
      </c>
    </row>
    <row r="11" spans="1:3" outlineLevel="1" x14ac:dyDescent="0.25">
      <c r="A11" s="7" t="s">
        <v>8</v>
      </c>
      <c r="B11" s="11">
        <v>-900</v>
      </c>
      <c r="C11" s="16">
        <f t="shared" si="0"/>
        <v>-900</v>
      </c>
    </row>
    <row r="12" spans="1:3" outlineLevel="1" x14ac:dyDescent="0.25">
      <c r="A12" s="7" t="s">
        <v>9</v>
      </c>
      <c r="B12" s="11">
        <v>22355</v>
      </c>
      <c r="C12" s="16">
        <f t="shared" si="0"/>
        <v>22355</v>
      </c>
    </row>
    <row r="13" spans="1:3" outlineLevel="1" x14ac:dyDescent="0.25">
      <c r="A13" s="7" t="s">
        <v>10</v>
      </c>
      <c r="B13" s="11">
        <v>2400</v>
      </c>
      <c r="C13" s="16">
        <f t="shared" si="0"/>
        <v>2400</v>
      </c>
    </row>
    <row r="14" spans="1:3" outlineLevel="1" x14ac:dyDescent="0.25">
      <c r="A14" s="7" t="s">
        <v>11</v>
      </c>
      <c r="B14" s="11">
        <v>473573.94</v>
      </c>
      <c r="C14" s="16">
        <f t="shared" si="0"/>
        <v>473573.94</v>
      </c>
    </row>
    <row r="15" spans="1:3" outlineLevel="1" x14ac:dyDescent="0.25">
      <c r="A15" s="7" t="s">
        <v>12</v>
      </c>
      <c r="B15" s="11">
        <v>4057.5</v>
      </c>
      <c r="C15" s="16">
        <f t="shared" si="0"/>
        <v>4057.5</v>
      </c>
    </row>
    <row r="16" spans="1:3" outlineLevel="1" x14ac:dyDescent="0.25">
      <c r="A16" s="7" t="s">
        <v>13</v>
      </c>
      <c r="B16" s="11">
        <v>134.19999999999999</v>
      </c>
      <c r="C16" s="16">
        <f t="shared" si="0"/>
        <v>134.19999999999999</v>
      </c>
    </row>
    <row r="17" spans="1:3" outlineLevel="1" x14ac:dyDescent="0.25">
      <c r="A17" s="7" t="s">
        <v>14</v>
      </c>
      <c r="B17" s="11">
        <v>7708.33</v>
      </c>
      <c r="C17" s="16">
        <f t="shared" si="0"/>
        <v>7708.33</v>
      </c>
    </row>
    <row r="18" spans="1:3" outlineLevel="1" x14ac:dyDescent="0.25">
      <c r="A18" s="7" t="s">
        <v>15</v>
      </c>
      <c r="B18" s="11">
        <v>12899.37</v>
      </c>
      <c r="C18" s="16">
        <f t="shared" si="0"/>
        <v>12899.37</v>
      </c>
    </row>
    <row r="19" spans="1:3" outlineLevel="1" x14ac:dyDescent="0.25">
      <c r="A19" s="7" t="s">
        <v>16</v>
      </c>
      <c r="B19" s="11">
        <v>2125.5</v>
      </c>
      <c r="C19" s="16">
        <f t="shared" si="0"/>
        <v>2125.5</v>
      </c>
    </row>
    <row r="20" spans="1:3" outlineLevel="1" x14ac:dyDescent="0.25">
      <c r="A20" s="7" t="s">
        <v>17</v>
      </c>
      <c r="B20" s="11">
        <v>25</v>
      </c>
      <c r="C20" s="16">
        <f t="shared" si="0"/>
        <v>25</v>
      </c>
    </row>
    <row r="21" spans="1:3" outlineLevel="1" x14ac:dyDescent="0.25">
      <c r="A21" s="7" t="s">
        <v>18</v>
      </c>
      <c r="B21" s="11">
        <v>166.67</v>
      </c>
      <c r="C21" s="16">
        <f t="shared" si="0"/>
        <v>166.67</v>
      </c>
    </row>
    <row r="22" spans="1:3" outlineLevel="1" x14ac:dyDescent="0.25">
      <c r="A22" s="7" t="s">
        <v>19</v>
      </c>
      <c r="B22" s="11">
        <v>551.6</v>
      </c>
      <c r="C22" s="16">
        <f t="shared" si="0"/>
        <v>551.6</v>
      </c>
    </row>
    <row r="23" spans="1:3" outlineLevel="1" x14ac:dyDescent="0.25">
      <c r="A23" s="7" t="s">
        <v>20</v>
      </c>
      <c r="B23" s="11">
        <v>6785</v>
      </c>
      <c r="C23" s="16">
        <f t="shared" si="0"/>
        <v>6785</v>
      </c>
    </row>
    <row r="24" spans="1:3" outlineLevel="1" x14ac:dyDescent="0.25">
      <c r="A24" s="7" t="s">
        <v>21</v>
      </c>
      <c r="B24" s="11">
        <v>12795</v>
      </c>
      <c r="C24" s="17">
        <f t="shared" si="0"/>
        <v>12795</v>
      </c>
    </row>
    <row r="25" spans="1:3" x14ac:dyDescent="0.25">
      <c r="A25" s="8" t="s">
        <v>22</v>
      </c>
      <c r="B25" s="12">
        <f>B7+B8+B9+B10+B11+B12+B13+B14+B15+B16+B17+B18+B19+B20+B21+B22+B23+B24</f>
        <v>554964.10000000009</v>
      </c>
      <c r="C25" s="18">
        <f>SUM(C7:C24)</f>
        <v>554964.10000000009</v>
      </c>
    </row>
    <row r="26" spans="1:3" x14ac:dyDescent="0.25">
      <c r="A26" s="6" t="s">
        <v>23</v>
      </c>
      <c r="C26" s="16"/>
    </row>
    <row r="27" spans="1:3" outlineLevel="1" x14ac:dyDescent="0.25">
      <c r="A27" s="7" t="s">
        <v>24</v>
      </c>
      <c r="B27" s="11">
        <v>8075.66</v>
      </c>
      <c r="C27" s="16">
        <f t="shared" ref="C27:C31" si="1">B27</f>
        <v>8075.66</v>
      </c>
    </row>
    <row r="28" spans="1:3" outlineLevel="1" x14ac:dyDescent="0.25">
      <c r="A28" s="7" t="s">
        <v>25</v>
      </c>
      <c r="B28" s="11">
        <v>10389.469999999999</v>
      </c>
      <c r="C28" s="16">
        <f t="shared" si="1"/>
        <v>10389.469999999999</v>
      </c>
    </row>
    <row r="29" spans="1:3" outlineLevel="1" x14ac:dyDescent="0.25">
      <c r="A29" s="7" t="s">
        <v>26</v>
      </c>
      <c r="B29" s="11">
        <v>11712</v>
      </c>
      <c r="C29" s="16">
        <f t="shared" si="1"/>
        <v>11712</v>
      </c>
    </row>
    <row r="30" spans="1:3" outlineLevel="1" x14ac:dyDescent="0.25">
      <c r="A30" s="7" t="s">
        <v>27</v>
      </c>
      <c r="B30" s="11">
        <v>77.459999999999994</v>
      </c>
      <c r="C30" s="16">
        <f t="shared" si="1"/>
        <v>77.459999999999994</v>
      </c>
    </row>
    <row r="31" spans="1:3" outlineLevel="1" x14ac:dyDescent="0.25">
      <c r="A31" s="7" t="s">
        <v>28</v>
      </c>
      <c r="B31" s="11">
        <v>2548.12</v>
      </c>
      <c r="C31" s="16">
        <f t="shared" si="1"/>
        <v>2548.12</v>
      </c>
    </row>
    <row r="32" spans="1:3" x14ac:dyDescent="0.25">
      <c r="A32" s="8" t="s">
        <v>29</v>
      </c>
      <c r="B32" s="12">
        <f>B27+B28+B29+B30+B31</f>
        <v>32802.71</v>
      </c>
      <c r="C32" s="19">
        <f>SUM(C27:C31)</f>
        <v>32802.71</v>
      </c>
    </row>
    <row r="33" spans="1:4" x14ac:dyDescent="0.25">
      <c r="A33" s="8" t="s">
        <v>30</v>
      </c>
      <c r="B33" s="12">
        <f>B25-B32</f>
        <v>522161.39000000007</v>
      </c>
      <c r="C33" s="18">
        <f>C25-C32</f>
        <v>522161.39000000007</v>
      </c>
    </row>
    <row r="34" spans="1:4" x14ac:dyDescent="0.25">
      <c r="A34" s="6" t="s">
        <v>31</v>
      </c>
      <c r="C34" s="16"/>
    </row>
    <row r="35" spans="1:4" outlineLevel="1" x14ac:dyDescent="0.25">
      <c r="A35" s="7" t="s">
        <v>32</v>
      </c>
      <c r="B35" s="11">
        <v>850</v>
      </c>
      <c r="C35" s="16">
        <f t="shared" ref="C35:C70" si="2">B35</f>
        <v>850</v>
      </c>
    </row>
    <row r="36" spans="1:4" outlineLevel="1" x14ac:dyDescent="0.25">
      <c r="A36" s="7" t="s">
        <v>33</v>
      </c>
      <c r="B36" s="11">
        <v>493.05</v>
      </c>
      <c r="C36" s="16">
        <f t="shared" si="2"/>
        <v>493.05</v>
      </c>
    </row>
    <row r="37" spans="1:4" outlineLevel="1" x14ac:dyDescent="0.25">
      <c r="A37" s="7" t="s">
        <v>34</v>
      </c>
      <c r="B37" s="11">
        <v>11486</v>
      </c>
      <c r="C37" s="16">
        <f t="shared" si="2"/>
        <v>11486</v>
      </c>
    </row>
    <row r="38" spans="1:4" outlineLevel="1" x14ac:dyDescent="0.25">
      <c r="A38" s="7" t="s">
        <v>35</v>
      </c>
      <c r="B38" s="11">
        <v>2749.15</v>
      </c>
      <c r="C38" s="16">
        <f t="shared" si="2"/>
        <v>2749.15</v>
      </c>
    </row>
    <row r="39" spans="1:4" outlineLevel="1" x14ac:dyDescent="0.25">
      <c r="A39" s="7" t="s">
        <v>36</v>
      </c>
      <c r="B39" s="11">
        <v>-1137.56</v>
      </c>
      <c r="C39" s="16">
        <f t="shared" si="2"/>
        <v>-1137.56</v>
      </c>
    </row>
    <row r="40" spans="1:4" outlineLevel="1" x14ac:dyDescent="0.25">
      <c r="A40" s="7" t="s">
        <v>37</v>
      </c>
      <c r="B40" s="11">
        <v>1357.47</v>
      </c>
      <c r="C40" s="16">
        <f t="shared" si="2"/>
        <v>1357.47</v>
      </c>
    </row>
    <row r="41" spans="1:4" outlineLevel="1" x14ac:dyDescent="0.25">
      <c r="A41" s="7" t="s">
        <v>38</v>
      </c>
      <c r="B41" s="11">
        <v>16973.759999999998</v>
      </c>
      <c r="C41" s="16">
        <f t="shared" si="2"/>
        <v>16973.759999999998</v>
      </c>
    </row>
    <row r="42" spans="1:4" outlineLevel="1" x14ac:dyDescent="0.25">
      <c r="A42" s="7" t="s">
        <v>39</v>
      </c>
      <c r="B42" s="11">
        <v>2111.48</v>
      </c>
      <c r="C42" s="16">
        <f t="shared" si="2"/>
        <v>2111.48</v>
      </c>
    </row>
    <row r="43" spans="1:4" outlineLevel="1" x14ac:dyDescent="0.25">
      <c r="A43" s="7" t="s">
        <v>40</v>
      </c>
      <c r="B43" s="11">
        <v>-428.14</v>
      </c>
      <c r="C43" s="16">
        <f t="shared" si="2"/>
        <v>-428.14</v>
      </c>
    </row>
    <row r="44" spans="1:4" outlineLevel="1" x14ac:dyDescent="0.25">
      <c r="A44" s="7" t="s">
        <v>41</v>
      </c>
      <c r="B44" s="11">
        <v>12852</v>
      </c>
      <c r="C44" s="16">
        <v>1000</v>
      </c>
      <c r="D44" s="14" t="s">
        <v>80</v>
      </c>
    </row>
    <row r="45" spans="1:4" outlineLevel="1" x14ac:dyDescent="0.25">
      <c r="A45" s="7" t="s">
        <v>42</v>
      </c>
      <c r="B45" s="11">
        <v>219.77</v>
      </c>
      <c r="C45" s="16">
        <f t="shared" si="2"/>
        <v>219.77</v>
      </c>
    </row>
    <row r="46" spans="1:4" outlineLevel="1" x14ac:dyDescent="0.25">
      <c r="A46" s="7" t="s">
        <v>43</v>
      </c>
      <c r="B46" s="11">
        <v>-301.45999999999998</v>
      </c>
      <c r="C46" s="16">
        <f t="shared" si="2"/>
        <v>-301.45999999999998</v>
      </c>
    </row>
    <row r="47" spans="1:4" outlineLevel="1" x14ac:dyDescent="0.25">
      <c r="A47" s="7" t="s">
        <v>44</v>
      </c>
      <c r="B47" s="11">
        <v>15</v>
      </c>
      <c r="C47" s="16">
        <f t="shared" si="2"/>
        <v>15</v>
      </c>
    </row>
    <row r="48" spans="1:4" outlineLevel="1" x14ac:dyDescent="0.25">
      <c r="A48" s="7" t="s">
        <v>45</v>
      </c>
      <c r="B48" s="11">
        <v>66685.88</v>
      </c>
      <c r="C48" s="16">
        <f t="shared" si="2"/>
        <v>66685.88</v>
      </c>
    </row>
    <row r="49" spans="1:4" outlineLevel="1" x14ac:dyDescent="0.25">
      <c r="A49" s="7" t="s">
        <v>46</v>
      </c>
      <c r="B49" s="11">
        <v>178.75</v>
      </c>
      <c r="C49" s="16">
        <f t="shared" si="2"/>
        <v>178.75</v>
      </c>
    </row>
    <row r="50" spans="1:4" outlineLevel="1" x14ac:dyDescent="0.25">
      <c r="A50" s="7" t="s">
        <v>47</v>
      </c>
      <c r="B50" s="11">
        <v>17094.32</v>
      </c>
      <c r="C50" s="16">
        <f t="shared" si="2"/>
        <v>17094.32</v>
      </c>
    </row>
    <row r="51" spans="1:4" outlineLevel="1" x14ac:dyDescent="0.25">
      <c r="A51" s="7" t="s">
        <v>48</v>
      </c>
      <c r="B51" s="11">
        <v>72553.039999999994</v>
      </c>
      <c r="C51" s="16">
        <f t="shared" si="2"/>
        <v>72553.039999999994</v>
      </c>
    </row>
    <row r="52" spans="1:4" outlineLevel="1" x14ac:dyDescent="0.25">
      <c r="A52" s="7" t="s">
        <v>49</v>
      </c>
      <c r="B52" s="11">
        <v>790.69</v>
      </c>
      <c r="C52" s="16">
        <f t="shared" si="2"/>
        <v>790.69</v>
      </c>
    </row>
    <row r="53" spans="1:4" outlineLevel="1" x14ac:dyDescent="0.25">
      <c r="A53" s="7" t="s">
        <v>50</v>
      </c>
      <c r="B53" s="11">
        <v>1148.18</v>
      </c>
      <c r="C53" s="16">
        <f t="shared" si="2"/>
        <v>1148.18</v>
      </c>
    </row>
    <row r="54" spans="1:4" outlineLevel="1" x14ac:dyDescent="0.25">
      <c r="A54" s="7" t="s">
        <v>51</v>
      </c>
      <c r="B54" s="11">
        <v>4374.28</v>
      </c>
      <c r="C54" s="16">
        <f t="shared" si="2"/>
        <v>4374.28</v>
      </c>
    </row>
    <row r="55" spans="1:4" outlineLevel="1" x14ac:dyDescent="0.25">
      <c r="A55" s="7" t="s">
        <v>52</v>
      </c>
      <c r="B55" s="11">
        <v>4881.0200000000004</v>
      </c>
      <c r="C55" s="16">
        <f t="shared" si="2"/>
        <v>4881.0200000000004</v>
      </c>
    </row>
    <row r="56" spans="1:4" outlineLevel="1" x14ac:dyDescent="0.25">
      <c r="A56" s="7" t="s">
        <v>53</v>
      </c>
      <c r="B56" s="11">
        <v>2059.56</v>
      </c>
      <c r="C56" s="16">
        <f t="shared" si="2"/>
        <v>2059.56</v>
      </c>
    </row>
    <row r="57" spans="1:4" outlineLevel="1" x14ac:dyDescent="0.25">
      <c r="A57" s="7" t="s">
        <v>54</v>
      </c>
      <c r="B57" s="11">
        <v>399.75</v>
      </c>
      <c r="C57" s="16">
        <f t="shared" si="2"/>
        <v>399.75</v>
      </c>
    </row>
    <row r="58" spans="1:4" outlineLevel="1" x14ac:dyDescent="0.25">
      <c r="A58" s="7" t="s">
        <v>55</v>
      </c>
      <c r="B58" s="11">
        <v>12168</v>
      </c>
      <c r="C58" s="16">
        <f t="shared" si="2"/>
        <v>12168</v>
      </c>
    </row>
    <row r="59" spans="1:4" outlineLevel="1" x14ac:dyDescent="0.25">
      <c r="A59" s="7" t="s">
        <v>56</v>
      </c>
      <c r="B59" s="11">
        <v>526.20000000000005</v>
      </c>
      <c r="C59" s="16">
        <f t="shared" si="2"/>
        <v>526.20000000000005</v>
      </c>
    </row>
    <row r="60" spans="1:4" outlineLevel="1" x14ac:dyDescent="0.25">
      <c r="A60" s="7" t="s">
        <v>57</v>
      </c>
      <c r="B60" s="11">
        <v>2924.8</v>
      </c>
      <c r="C60" s="16">
        <f t="shared" si="2"/>
        <v>2924.8</v>
      </c>
    </row>
    <row r="61" spans="1:4" outlineLevel="1" x14ac:dyDescent="0.25">
      <c r="A61" s="7" t="s">
        <v>58</v>
      </c>
      <c r="B61" s="11">
        <v>28.61</v>
      </c>
      <c r="C61" s="16">
        <f t="shared" si="2"/>
        <v>28.61</v>
      </c>
    </row>
    <row r="62" spans="1:4" outlineLevel="1" x14ac:dyDescent="0.25">
      <c r="A62" s="7" t="s">
        <v>59</v>
      </c>
      <c r="B62" s="11">
        <v>4743.5200000000004</v>
      </c>
      <c r="C62" s="16">
        <f t="shared" si="2"/>
        <v>4743.5200000000004</v>
      </c>
    </row>
    <row r="63" spans="1:4" outlineLevel="1" x14ac:dyDescent="0.25">
      <c r="A63" s="7" t="s">
        <v>60</v>
      </c>
      <c r="B63" s="11">
        <v>183333.37</v>
      </c>
      <c r="C63" s="16">
        <v>0</v>
      </c>
      <c r="D63" s="14" t="s">
        <v>81</v>
      </c>
    </row>
    <row r="64" spans="1:4" outlineLevel="1" x14ac:dyDescent="0.25">
      <c r="A64" s="7" t="s">
        <v>61</v>
      </c>
      <c r="B64" s="11">
        <v>6739.48</v>
      </c>
      <c r="C64" s="16">
        <f t="shared" si="2"/>
        <v>6739.48</v>
      </c>
    </row>
    <row r="65" spans="1:4" outlineLevel="1" x14ac:dyDescent="0.25">
      <c r="A65" s="7" t="s">
        <v>62</v>
      </c>
      <c r="B65" s="11">
        <v>7029.37</v>
      </c>
      <c r="C65" s="16">
        <f t="shared" si="2"/>
        <v>7029.37</v>
      </c>
    </row>
    <row r="66" spans="1:4" outlineLevel="1" x14ac:dyDescent="0.25">
      <c r="A66" s="7" t="s">
        <v>63</v>
      </c>
      <c r="B66" s="11">
        <v>161.33000000000001</v>
      </c>
      <c r="C66" s="16">
        <f t="shared" si="2"/>
        <v>161.33000000000001</v>
      </c>
    </row>
    <row r="67" spans="1:4" outlineLevel="1" x14ac:dyDescent="0.25">
      <c r="A67" s="7" t="s">
        <v>64</v>
      </c>
      <c r="B67" s="11">
        <v>108613.89</v>
      </c>
      <c r="C67" s="16">
        <f>B67/2</f>
        <v>54306.945</v>
      </c>
      <c r="D67" s="14" t="s">
        <v>84</v>
      </c>
    </row>
    <row r="68" spans="1:4" outlineLevel="1" x14ac:dyDescent="0.25">
      <c r="A68" s="7" t="s">
        <v>65</v>
      </c>
      <c r="B68" s="11">
        <v>935.7</v>
      </c>
      <c r="C68" s="16">
        <f t="shared" si="2"/>
        <v>935.7</v>
      </c>
    </row>
    <row r="69" spans="1:4" outlineLevel="1" x14ac:dyDescent="0.25">
      <c r="A69" s="7" t="s">
        <v>66</v>
      </c>
      <c r="B69" s="11">
        <v>19.8</v>
      </c>
      <c r="C69" s="16">
        <f t="shared" si="2"/>
        <v>19.8</v>
      </c>
    </row>
    <row r="70" spans="1:4" outlineLevel="1" x14ac:dyDescent="0.25">
      <c r="A70" s="7" t="s">
        <v>67</v>
      </c>
      <c r="B70" s="11">
        <v>4909.63</v>
      </c>
      <c r="C70" s="16">
        <f t="shared" si="2"/>
        <v>4909.63</v>
      </c>
    </row>
    <row r="71" spans="1:4" x14ac:dyDescent="0.25">
      <c r="A71" s="8" t="s">
        <v>68</v>
      </c>
      <c r="B71" s="12">
        <f>B35+B36+B37+B38+B39+B40+B41+B42+B43+B44+B45+B46+B47+B48+B49+B50+B51+B52+B53+B54+B55+B56+B57+B58+B59+B60+B61+B62+B63+B64+B65+B66+B67+B68+B69+B70</f>
        <v>549539.68999999994</v>
      </c>
      <c r="C71" s="19">
        <f>SUM(C35:C70)</f>
        <v>300047.37499999994</v>
      </c>
    </row>
    <row r="72" spans="1:4" x14ac:dyDescent="0.25">
      <c r="A72" s="8" t="s">
        <v>69</v>
      </c>
      <c r="B72" s="12">
        <f>B33-B71</f>
        <v>-27378.299999999872</v>
      </c>
      <c r="C72" s="18">
        <f>C33-C71</f>
        <v>222114.01500000013</v>
      </c>
    </row>
    <row r="73" spans="1:4" x14ac:dyDescent="0.25">
      <c r="A73" s="6" t="s">
        <v>70</v>
      </c>
      <c r="B73" s="13"/>
      <c r="C73" s="16"/>
    </row>
    <row r="74" spans="1:4" x14ac:dyDescent="0.25">
      <c r="A74" s="6" t="s">
        <v>71</v>
      </c>
      <c r="C74" s="16"/>
    </row>
    <row r="75" spans="1:4" outlineLevel="1" x14ac:dyDescent="0.25">
      <c r="A75" s="7" t="s">
        <v>72</v>
      </c>
      <c r="B75" s="11">
        <v>10845.2</v>
      </c>
      <c r="C75" s="16">
        <v>0</v>
      </c>
      <c r="D75" s="14" t="s">
        <v>82</v>
      </c>
    </row>
    <row r="76" spans="1:4" outlineLevel="1" x14ac:dyDescent="0.25">
      <c r="A76" s="7" t="s">
        <v>73</v>
      </c>
      <c r="B76" s="11">
        <v>84</v>
      </c>
      <c r="C76" s="16">
        <f>B76</f>
        <v>84</v>
      </c>
    </row>
    <row r="77" spans="1:4" x14ac:dyDescent="0.25">
      <c r="A77" s="8" t="s">
        <v>74</v>
      </c>
      <c r="B77" s="12">
        <f>B75+B76</f>
        <v>10929.2</v>
      </c>
      <c r="C77" s="19">
        <f>SUM(C75:C76)</f>
        <v>84</v>
      </c>
    </row>
    <row r="78" spans="1:4" x14ac:dyDescent="0.25">
      <c r="A78" s="8" t="s">
        <v>75</v>
      </c>
      <c r="B78" s="12">
        <f>B73-B77</f>
        <v>-10929.2</v>
      </c>
      <c r="C78" s="19">
        <f>C74-C77</f>
        <v>-84</v>
      </c>
    </row>
    <row r="79" spans="1:4" x14ac:dyDescent="0.25">
      <c r="A79" s="8" t="s">
        <v>76</v>
      </c>
      <c r="B79" s="12">
        <f>B72+B78</f>
        <v>-38307.499999999869</v>
      </c>
      <c r="C79" s="18">
        <f>C72+C78</f>
        <v>222030.01500000013</v>
      </c>
    </row>
    <row r="83" spans="1:2" x14ac:dyDescent="0.25">
      <c r="A83" s="1" t="s">
        <v>78</v>
      </c>
      <c r="B83" s="4"/>
    </row>
  </sheetData>
  <mergeCells count="4">
    <mergeCell ref="A1:B1"/>
    <mergeCell ref="A2:B2"/>
    <mergeCell ref="A3:B3"/>
    <mergeCell ref="A83:B8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David Halpern</cp:lastModifiedBy>
  <dcterms:created xsi:type="dcterms:W3CDTF">2022-03-24T08:55:57Z</dcterms:created>
  <dcterms:modified xsi:type="dcterms:W3CDTF">2025-07-28T10:48:10Z</dcterms:modified>
  <cp:category/>
</cp:coreProperties>
</file>